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76B87224-A02B-4BF3-8734-9F1A3A633EAE}" xr6:coauthVersionLast="47" xr6:coauthVersionMax="47" xr10:uidLastSave="{00000000-0000-0000-0000-000000000000}"/>
  <bookViews>
    <workbookView xWindow="-120" yWindow="-120" windowWidth="29040" windowHeight="15720" xr2:uid="{465DD495-2C7B-4938-AFBC-323AE857F663}"/>
  </bookViews>
  <sheets>
    <sheet name="AN-cap-vivo 2025" sheetId="1" r:id="rId1"/>
  </sheets>
  <externalReferences>
    <externalReference r:id="rId2"/>
  </externalReferences>
  <definedNames>
    <definedName name="_" localSheetId="0">#REF!,#REF!,#REF!,#REF!</definedName>
    <definedName name="_">#REF!,#REF!,#REF!,#REF!</definedName>
    <definedName name="__" localSheetId="0">#REF!,#REF!,#REF!,#REF!</definedName>
    <definedName name="__">#REF!,#REF!,#REF!,#REF!</definedName>
    <definedName name="___" localSheetId="0">#REF!,#REF!,#REF!,#REF!</definedName>
    <definedName name="___">#REF!,#REF!,#REF!,#REF!</definedName>
    <definedName name="___PyG1997" localSheetId="0">#REF!</definedName>
    <definedName name="___PyG1997">#REF!</definedName>
    <definedName name="___PyG1998" localSheetId="0">#REF!</definedName>
    <definedName name="___PyG1998">#REF!</definedName>
    <definedName name="___PyG1999" localSheetId="0">#REF!</definedName>
    <definedName name="___PyG1999">#REF!</definedName>
    <definedName name="___PyG2000">#REF!</definedName>
    <definedName name="___PyG2001">#REF!</definedName>
    <definedName name="___UAE16" localSheetId="0">#REF!,#REF!,#REF!,#REF!,#REF!</definedName>
    <definedName name="___UAE16">#REF!,#REF!,#REF!,#REF!,#REF!</definedName>
    <definedName name="__PyG1997" localSheetId="0">#REF!</definedName>
    <definedName name="__PyG1997">#REF!</definedName>
    <definedName name="__PyG1998" localSheetId="0">#REF!</definedName>
    <definedName name="__PyG1998">#REF!</definedName>
    <definedName name="__PyG1999" localSheetId="0">#REF!</definedName>
    <definedName name="__PyG1999">#REF!</definedName>
    <definedName name="__PyG2000">#REF!</definedName>
    <definedName name="__PyG2001">#REF!</definedName>
    <definedName name="__UAE16" localSheetId="0">#REF!,#REF!,#REF!,#REF!,#REF!</definedName>
    <definedName name="__UAE16">#REF!,#REF!,#REF!,#REF!,#REF!</definedName>
    <definedName name="_1_" localSheetId="0">#REF!,#REF!,#REF!,#REF!</definedName>
    <definedName name="_1_">#REF!,#REF!,#REF!,#REF!</definedName>
    <definedName name="_2_" localSheetId="0">#REF!,#REF!,#REF!,#REF!,#REF!</definedName>
    <definedName name="_2_">#REF!,#REF!,#REF!,#REF!,#REF!</definedName>
    <definedName name="_PyG1997" localSheetId="0">#REF!</definedName>
    <definedName name="_PyG1997">#REF!</definedName>
    <definedName name="_PyG1998" localSheetId="0">#REF!</definedName>
    <definedName name="_PyG1998">#REF!</definedName>
    <definedName name="_PyG1999" localSheetId="0">#REF!</definedName>
    <definedName name="_PyG1999">#REF!</definedName>
    <definedName name="_PyG2000">#REF!</definedName>
    <definedName name="_PyG2001">#REF!</definedName>
    <definedName name="_UAE16" localSheetId="0">#REF!,#REF!,#REF!,#REF!,#REF!</definedName>
    <definedName name="_UAE16">#REF!,#REF!,#REF!,#REF!,#REF!</definedName>
    <definedName name="ACTIVO_CIRCULANTE" localSheetId="0">#REF!</definedName>
    <definedName name="ACTIVO_CIRCULANTE">#REF!</definedName>
    <definedName name="ADIOS">#REF!,#REF!,#REF!,#REF!</definedName>
    <definedName name="_xlnm.Print_Area" localSheetId="0">'AN-cap-vivo 2025'!$A$1:$J$29</definedName>
    <definedName name="BalSAb1997" localSheetId="0">#REF!</definedName>
    <definedName name="BalSAb1997">#REF!</definedName>
    <definedName name="BalSAb1998" localSheetId="0">#REF!</definedName>
    <definedName name="BalSAb1998">#REF!</definedName>
    <definedName name="BalSAb1999" localSheetId="0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 localSheetId="0">#REF!</definedName>
    <definedName name="BalSit2001">#REF!</definedName>
    <definedName name="CONINT" localSheetId="0">#REF!,#REF!,#REF!,#REF!,#REF!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 localSheetId="0">#REF!,#REF!,#REF!,#REF!,#REF!,#REF!,#REF!,#REF!,#REF!,#REF!</definedName>
    <definedName name="CONT96">#REF!,#REF!,#REF!,#REF!,#REF!,#REF!,#REF!,#REF!,#REF!,#REF!</definedName>
    <definedName name="CtaRes1997" localSheetId="0">#REF!</definedName>
    <definedName name="CtaRes1997">#REF!</definedName>
    <definedName name="CtaRes1998" localSheetId="0">#REF!</definedName>
    <definedName name="CtaRes1998">#REF!</definedName>
    <definedName name="CtaRes1999" localSheetId="0">#REF!</definedName>
    <definedName name="CtaRes1999">#REF!</definedName>
    <definedName name="CtaRes2000">#REF!</definedName>
    <definedName name="CtaRes2001" localSheetId="0">#REF!</definedName>
    <definedName name="CtaRes2001">#REF!</definedName>
    <definedName name="EDIPOL" localSheetId="0">#REF!,#REF!,#REF!,#REF!,#REF!</definedName>
    <definedName name="EDIPOL">#REF!,#REF!,#REF!,#REF!,#REF!</definedName>
    <definedName name="ESTOY" localSheetId="0">#REF!</definedName>
    <definedName name="ESTOY">#REF!</definedName>
    <definedName name="ez" localSheetId="0">#REF!</definedName>
    <definedName name="ez">#REF!</definedName>
    <definedName name="FE" localSheetId="0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 localSheetId="0">#REF!,#REF!,#REF!,#REF!</definedName>
    <definedName name="LAERMI">#REF!,#REF!,#REF!,#REF!</definedName>
    <definedName name="LASDEL" localSheetId="0">#REF!,#REF!,#REF!,#REF!</definedName>
    <definedName name="LASDEL">#REF!,#REF!,#REF!,#REF!</definedName>
    <definedName name="LiqEconPpto1997" localSheetId="0">#REF!</definedName>
    <definedName name="LiqEconPpto1997">#REF!</definedName>
    <definedName name="LiqEcPpoI1999" localSheetId="0">#REF!</definedName>
    <definedName name="LiqEcPpoI1999">#REF!</definedName>
    <definedName name="LiqEcPptG1997" localSheetId="0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 localSheetId="0">#REF!</definedName>
    <definedName name="LiqEcPptG2001">#REF!</definedName>
    <definedName name="LiqEcPptI1997" localSheetId="0">#REF!</definedName>
    <definedName name="LiqEcPptI1997">#REF!</definedName>
    <definedName name="LiqEcPptI1998" localSheetId="0">#REF!</definedName>
    <definedName name="LiqEcPptI1998">#REF!</definedName>
    <definedName name="LiqEcPptI1999">#REF!</definedName>
    <definedName name="LiqEcPptI2000">#REF!</definedName>
    <definedName name="LiqEcPptI2001" localSheetId="0">#REF!</definedName>
    <definedName name="LiqEcPptI2001">#REF!</definedName>
    <definedName name="LiqEcPpto1997" localSheetId="0">#REF!</definedName>
    <definedName name="LiqEcPpto1997">#REF!</definedName>
    <definedName name="LiqEcPpto1998" localSheetId="0">#REF!</definedName>
    <definedName name="LiqEcPpto1998">#REF!</definedName>
    <definedName name="LiqEcPpto1999">#REF!</definedName>
    <definedName name="LiqEcPpto2000">#REF!</definedName>
    <definedName name="LiqEcPpto2001" localSheetId="0">#REF!</definedName>
    <definedName name="LiqEcPpto2001">#REF!</definedName>
    <definedName name="LiqPCerr1997" localSheetId="0">#REF!</definedName>
    <definedName name="LiqPCerr1997">#REF!</definedName>
    <definedName name="LiqPCerr1998" localSheetId="0">#REF!</definedName>
    <definedName name="LiqPCerr1998">#REF!</definedName>
    <definedName name="LiqPCerr1999">#REF!</definedName>
    <definedName name="LiqPCerr2000">#REF!</definedName>
    <definedName name="LiqPCerr2001" localSheetId="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 localSheetId="0">#REF!</definedName>
    <definedName name="Otros1997">#REF!</definedName>
    <definedName name="Otros1998" localSheetId="0">#REF!</definedName>
    <definedName name="Otros1998">#REF!</definedName>
    <definedName name="Otros1999">#REF!</definedName>
    <definedName name="Otros2000">#REF!</definedName>
    <definedName name="Otros2001" localSheetId="0">#REF!</definedName>
    <definedName name="Otros2001">#REF!</definedName>
    <definedName name="PARCOL" localSheetId="0">#REF!,#REF!,#REF!,#REF!,#REF!</definedName>
    <definedName name="PARCOL">#REF!,#REF!,#REF!,#REF!,#REF!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 localSheetId="0">#REF!</definedName>
    <definedName name="RdoPresRT1997">#REF!</definedName>
    <definedName name="RdoPresRT1998" localSheetId="0">#REF!</definedName>
    <definedName name="RdoPresRT1998">#REF!</definedName>
    <definedName name="RdoPresRT1999" localSheetId="0">#REF!</definedName>
    <definedName name="RdoPresRT1999">#REF!</definedName>
    <definedName name="RdoPresRT2000">#REF!</definedName>
    <definedName name="RdoPresRT2001" localSheetId="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 localSheetId="0">#REF!</definedName>
    <definedName name="REconómicos">#REF!</definedName>
    <definedName name="REFAYTO" localSheetId="0">#REF!,#REF!,#REF!,#REF!,#REF!</definedName>
    <definedName name="REFAYTO">#REF!,#REF!,#REF!,#REF!,#REF!</definedName>
    <definedName name="Resultados1997" localSheetId="0">#REF!</definedName>
    <definedName name="Resultados1997">#REF!</definedName>
    <definedName name="Resultados1998" localSheetId="0">#REF!</definedName>
    <definedName name="Resultados1998">#REF!</definedName>
    <definedName name="Resultados1999" localSheetId="0">#REF!</definedName>
    <definedName name="Resultados1999">#REF!</definedName>
    <definedName name="Resultados2000">#REF!</definedName>
    <definedName name="Resultados2001" localSheetId="0">#REF!</definedName>
    <definedName name="Resultados2001">#REF!</definedName>
    <definedName name="RFinancieros" localSheetId="0">#REF!</definedName>
    <definedName name="RFinancieros">#REF!</definedName>
    <definedName name="RGenerales" localSheetId="0">#REF!</definedName>
    <definedName name="RGenerales">#REF!</definedName>
    <definedName name="ROtros">#REF!</definedName>
    <definedName name="RPatrimonial">#REF!</definedName>
    <definedName name="RPRESUPUESTARIOS">#REF!</definedName>
    <definedName name="SUNPE" localSheetId="0">#REF!,#REF!,#REF!,#REF!,#REF!</definedName>
    <definedName name="SUNPE">#REF!,#REF!,#REF!,#REF!,#REF!</definedName>
    <definedName name="TpoImpos1997" localSheetId="0">#REF!</definedName>
    <definedName name="TpoImpos1997">#REF!</definedName>
    <definedName name="TpoImpos1998" localSheetId="0">#REF!</definedName>
    <definedName name="TpoImpos1998">#REF!</definedName>
    <definedName name="TpoImpos1999" localSheetId="0">#REF!</definedName>
    <definedName name="TpoImpos1999">#REF!</definedName>
    <definedName name="TpoImpos2000">#REF!</definedName>
    <definedName name="TpoImpos2001" localSheetId="0">#REF!</definedName>
    <definedName name="TpoImpos2001">#REF!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25" i="1"/>
  <c r="I23" i="1"/>
  <c r="I24" i="1" s="1"/>
  <c r="E23" i="1"/>
  <c r="J22" i="1"/>
  <c r="G22" i="1"/>
  <c r="G21" i="1"/>
  <c r="J21" i="1" s="1"/>
  <c r="J23" i="1" s="1"/>
  <c r="J20" i="1"/>
  <c r="I20" i="1"/>
  <c r="E20" i="1"/>
  <c r="E24" i="1" s="1"/>
  <c r="C14" i="1"/>
  <c r="H14" i="1" s="1"/>
  <c r="E12" i="1"/>
  <c r="G27" i="1" s="1"/>
  <c r="F11" i="1"/>
  <c r="E11" i="1"/>
  <c r="E10" i="1"/>
  <c r="C10" i="1"/>
  <c r="H10" i="1" s="1"/>
  <c r="D8" i="1"/>
  <c r="D11" i="1" s="1"/>
  <c r="C8" i="1"/>
  <c r="C11" i="1" s="1"/>
  <c r="H7" i="1"/>
  <c r="G6" i="1"/>
  <c r="G8" i="1" s="1"/>
  <c r="G11" i="1" s="1"/>
  <c r="G4" i="1"/>
  <c r="G10" i="1" s="1"/>
  <c r="F4" i="1"/>
  <c r="F10" i="1" s="1"/>
  <c r="F12" i="1" s="1"/>
  <c r="F15" i="1" s="1"/>
  <c r="D4" i="1"/>
  <c r="D10" i="1" s="1"/>
  <c r="C4" i="1"/>
  <c r="H3" i="1"/>
  <c r="G2" i="1"/>
  <c r="H2" i="1" s="1"/>
  <c r="H4" i="1" s="1"/>
  <c r="C12" i="1" l="1"/>
  <c r="H11" i="1"/>
  <c r="D12" i="1"/>
  <c r="D15" i="1" s="1"/>
  <c r="D16" i="1" s="1"/>
  <c r="G12" i="1"/>
  <c r="G15" i="1" s="1"/>
  <c r="H6" i="1"/>
  <c r="H8" i="1"/>
  <c r="E15" i="1"/>
  <c r="G26" i="1"/>
  <c r="G28" i="1" s="1"/>
  <c r="G29" i="1" s="1"/>
  <c r="C15" i="1" l="1"/>
  <c r="C16" i="1" s="1"/>
  <c r="H12" i="1"/>
  <c r="H15" i="1" s="1"/>
  <c r="H16" i="1" s="1"/>
</calcChain>
</file>

<file path=xl/sharedStrings.xml><?xml version="1.0" encoding="utf-8"?>
<sst xmlns="http://schemas.openxmlformats.org/spreadsheetml/2006/main" count="60" uniqueCount="50">
  <si>
    <t>CÁLCULO DEL AHORRO NETO PRESUPUESTO 2025</t>
  </si>
  <si>
    <t>AYUNTAMIENTO</t>
  </si>
  <si>
    <t>PATRONATO MONTE DEL PILAR</t>
  </si>
  <si>
    <t>PAMMASA (Media dos ejercicios)</t>
  </si>
  <si>
    <t>AJUSTES PAMMASA</t>
  </si>
  <si>
    <t>AJUSTES PATRONATO</t>
  </si>
  <si>
    <t>TOTAL</t>
  </si>
  <si>
    <t>Cap. I a V</t>
  </si>
  <si>
    <t>Ingresos corrientes</t>
  </si>
  <si>
    <t>(-) 399 05</t>
  </si>
  <si>
    <t>Convenios urbanísticos y Contribuciones Especiales</t>
  </si>
  <si>
    <t>=</t>
  </si>
  <si>
    <t>Ingresos corrientes "ordinarios"</t>
  </si>
  <si>
    <t>Cap. I, II y  IV</t>
  </si>
  <si>
    <t>Gastos corrientes</t>
  </si>
  <si>
    <t>-</t>
  </si>
  <si>
    <t>Obligaciones financiadas con Remanente de Tesorería</t>
  </si>
  <si>
    <t>Gastos corrientes "ordinarios"</t>
  </si>
  <si>
    <t>+</t>
  </si>
  <si>
    <t>Ahorro bruto</t>
  </si>
  <si>
    <t>Anualidad financiera teórica (excluidas las hipotecas)</t>
  </si>
  <si>
    <t>Ahorro neto "legal"</t>
  </si>
  <si>
    <t>% sobre ingresos corrientes “ordinarios”</t>
  </si>
  <si>
    <t>Titularidad</t>
  </si>
  <si>
    <t>Entidad financiera</t>
  </si>
  <si>
    <t>Vencimiento</t>
  </si>
  <si>
    <t>Nº préstamo o cta.crédito</t>
  </si>
  <si>
    <t>Capital concedido</t>
  </si>
  <si>
    <t>Plazo préstamo</t>
  </si>
  <si>
    <t>Plazo hasta vto.</t>
  </si>
  <si>
    <t>Interés 2024 Previsto</t>
  </si>
  <si>
    <t>Capital vivo</t>
  </si>
  <si>
    <t xml:space="preserve">Anualidad teórica </t>
  </si>
  <si>
    <t>Ayuntamiento</t>
  </si>
  <si>
    <t>Sin operaciones vigentes</t>
  </si>
  <si>
    <t>Subtotal no hipotecarios</t>
  </si>
  <si>
    <t>PAMMASA</t>
  </si>
  <si>
    <t>Caixabank</t>
  </si>
  <si>
    <t>5799110/44</t>
  </si>
  <si>
    <t>100 VPP</t>
  </si>
  <si>
    <t>Subtotal hipotecarios</t>
  </si>
  <si>
    <t>Total deuda a largo plazo</t>
  </si>
  <si>
    <t>Ingresos corrientes Ayuntamiento</t>
  </si>
  <si>
    <t>Ingresos corrientes Patronato Monte del Pilar</t>
  </si>
  <si>
    <t>Media Resultados corrientes PAMMASA (*)</t>
  </si>
  <si>
    <t>Porcentaje de deuda sobre ingresos ordinarios:</t>
  </si>
  <si>
    <t>Sín hipotecas</t>
  </si>
  <si>
    <t>PAMMASA 2025</t>
  </si>
  <si>
    <t>PAMMASA 2023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</si>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</sst>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color theme="1"/>
      <name val="Arial Narrow"/>
      <family val="2"/>
    </font>
    <font>
      <sz val="10"/>
      <color rgb="FFFF0000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6" fillId="0" borderId="0" xfId="2" applyFont="1"/>
    <xf numFmtId="0" fontId="7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4" fontId="9" fillId="0" borderId="6" xfId="1" applyNumberFormat="1" applyFont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justify" vertical="center" wrapText="1"/>
    </xf>
    <xf numFmtId="4" fontId="9" fillId="0" borderId="6" xfId="1" applyNumberFormat="1" applyFont="1" applyBorder="1" applyAlignment="1">
      <alignment horizontal="justify" vertical="center" wrapText="1"/>
    </xf>
    <xf numFmtId="0" fontId="8" fillId="2" borderId="6" xfId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10" fontId="8" fillId="0" borderId="9" xfId="1" applyNumberFormat="1" applyFont="1" applyBorder="1" applyAlignment="1">
      <alignment horizontal="right" vertical="center" wrapText="1"/>
    </xf>
    <xf numFmtId="0" fontId="3" fillId="0" borderId="10" xfId="3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8" fillId="0" borderId="10" xfId="3" applyFont="1" applyBorder="1" applyAlignment="1">
      <alignment horizontal="justify" vertical="center" wrapText="1"/>
    </xf>
    <xf numFmtId="14" fontId="8" fillId="0" borderId="10" xfId="3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4" fontId="8" fillId="0" borderId="10" xfId="3" applyNumberFormat="1" applyFont="1" applyBorder="1" applyAlignment="1">
      <alignment horizontal="righ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4" fontId="8" fillId="0" borderId="10" xfId="3" applyNumberFormat="1" applyFont="1" applyBorder="1" applyAlignment="1">
      <alignment horizontal="center" vertical="center" wrapText="1"/>
    </xf>
    <xf numFmtId="165" fontId="8" fillId="0" borderId="10" xfId="3" applyNumberFormat="1" applyFont="1" applyBorder="1" applyAlignment="1">
      <alignment vertical="center" wrapText="1"/>
    </xf>
    <xf numFmtId="0" fontId="8" fillId="0" borderId="10" xfId="3" applyFont="1" applyBorder="1" applyAlignment="1">
      <alignment vertical="center" wrapText="1"/>
    </xf>
    <xf numFmtId="0" fontId="3" fillId="0" borderId="10" xfId="3" applyFont="1" applyBorder="1" applyAlignment="1">
      <alignment horizontal="left" vertical="center" wrapText="1"/>
    </xf>
    <xf numFmtId="4" fontId="3" fillId="0" borderId="10" xfId="3" applyNumberFormat="1" applyFont="1" applyBorder="1" applyAlignment="1">
      <alignment horizontal="right" vertical="center" wrapText="1"/>
    </xf>
    <xf numFmtId="165" fontId="8" fillId="2" borderId="10" xfId="3" applyNumberFormat="1" applyFont="1" applyFill="1" applyBorder="1" applyAlignment="1">
      <alignment vertical="center" wrapText="1"/>
    </xf>
    <xf numFmtId="0" fontId="9" fillId="0" borderId="10" xfId="3" applyFont="1" applyBorder="1" applyAlignment="1">
      <alignment horizontal="center" vertical="center"/>
    </xf>
    <xf numFmtId="0" fontId="8" fillId="0" borderId="10" xfId="3" applyFont="1" applyBorder="1" applyAlignment="1">
      <alignment horizontal="left" vertical="center"/>
    </xf>
    <xf numFmtId="0" fontId="9" fillId="0" borderId="10" xfId="3" applyFont="1" applyBorder="1" applyAlignment="1">
      <alignment vertical="center"/>
    </xf>
    <xf numFmtId="4" fontId="8" fillId="0" borderId="10" xfId="3" applyNumberFormat="1" applyFont="1" applyBorder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10" xfId="3" applyFont="1" applyBorder="1" applyAlignment="1">
      <alignment vertical="center"/>
    </xf>
    <xf numFmtId="0" fontId="9" fillId="0" borderId="0" xfId="3" applyFont="1" applyAlignment="1">
      <alignment horizontal="justify" vertical="center"/>
    </xf>
    <xf numFmtId="0" fontId="9" fillId="0" borderId="0" xfId="3" applyFont="1" applyAlignment="1">
      <alignment horizontal="center" vertical="center" wrapText="1"/>
    </xf>
    <xf numFmtId="0" fontId="3" fillId="0" borderId="10" xfId="3" applyFont="1" applyBorder="1" applyAlignment="1">
      <alignment horizontal="center" vertical="center"/>
    </xf>
    <xf numFmtId="4" fontId="3" fillId="0" borderId="10" xfId="3" applyNumberFormat="1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3" fillId="0" borderId="10" xfId="3" applyFont="1" applyBorder="1" applyAlignment="1">
      <alignment horizontal="left" vertical="center"/>
    </xf>
    <xf numFmtId="0" fontId="3" fillId="0" borderId="10" xfId="3" applyFont="1" applyBorder="1" applyAlignment="1">
      <alignment horizontal="right" vertical="center"/>
    </xf>
    <xf numFmtId="10" fontId="3" fillId="0" borderId="11" xfId="3" applyNumberFormat="1" applyFont="1" applyBorder="1" applyAlignment="1">
      <alignment horizontal="center" vertical="center"/>
    </xf>
    <xf numFmtId="10" fontId="10" fillId="0" borderId="0" xfId="3" applyNumberFormat="1" applyFont="1" applyAlignment="1">
      <alignment horizontal="right" vertical="center"/>
    </xf>
    <xf numFmtId="14" fontId="9" fillId="3" borderId="12" xfId="3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right"/>
    </xf>
    <xf numFmtId="4" fontId="7" fillId="0" borderId="0" xfId="2" applyNumberFormat="1" applyFont="1"/>
    <xf numFmtId="0" fontId="11" fillId="0" borderId="0" xfId="2" applyFont="1"/>
    <xf numFmtId="0" fontId="8" fillId="0" borderId="0" xfId="3" applyFont="1" applyAlignment="1">
      <alignment vertical="center"/>
    </xf>
    <xf numFmtId="4" fontId="5" fillId="0" borderId="0" xfId="2" applyNumberFormat="1" applyFont="1"/>
  </cellXfs>
  <cellStyles count="4">
    <cellStyle name="Normal" xfId="0" builtinId="0"/>
    <cellStyle name="Normal 14 6" xfId="2" xr:uid="{B3E2A0BC-2736-45EF-BDF6-82CAA29C5B08}"/>
    <cellStyle name="Normal_RESULTADOS 2006" xfId="3" xr:uid="{34DD48F5-22C7-4ACD-8143-08D74063CB7F}"/>
    <cellStyle name="Normal_RESULTADOS 2007" xfId="1" xr:uid="{877E27C9-5D46-4768-86D3-9DA54C5AC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07AF-1C45-4E93-B8F7-B0FCC5835CAD}">
  <sheetPr>
    <tabColor rgb="FF00B050"/>
  </sheetPr>
  <dimension ref="A1:M57"/>
  <sheetViews>
    <sheetView tabSelected="1" workbookViewId="0">
      <selection activeCell="H21" sqref="H21"/>
    </sheetView>
  </sheetViews>
  <sheetFormatPr baseColWidth="10" defaultColWidth="10.28515625" defaultRowHeight="13.5" x14ac:dyDescent="0.25"/>
  <cols>
    <col min="1" max="1" width="11.7109375" style="6" customWidth="1"/>
    <col min="2" max="2" width="33.140625" style="6" customWidth="1"/>
    <col min="3" max="3" width="14.140625" style="6" customWidth="1"/>
    <col min="4" max="4" width="17.5703125" style="6" customWidth="1"/>
    <col min="5" max="5" width="13.28515625" style="6" customWidth="1"/>
    <col min="6" max="6" width="12.5703125" style="6" customWidth="1"/>
    <col min="7" max="7" width="12" style="6" customWidth="1"/>
    <col min="8" max="8" width="12.7109375" style="6" customWidth="1"/>
    <col min="9" max="9" width="10.85546875" style="6" customWidth="1"/>
    <col min="10" max="10" width="12.42578125" style="6" bestFit="1" customWidth="1"/>
    <col min="11" max="12" width="5" style="6" customWidth="1"/>
    <col min="13" max="13" width="10.28515625" style="6"/>
    <col min="14" max="14" width="17.7109375" style="6" customWidth="1"/>
    <col min="15" max="15" width="11.5703125" style="6" bestFit="1" customWidth="1"/>
    <col min="16" max="16384" width="10.28515625" style="6"/>
  </cols>
  <sheetData>
    <row r="1" spans="1:13" ht="36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4"/>
      <c r="K1" s="5"/>
      <c r="L1" s="5"/>
      <c r="M1" s="5"/>
    </row>
    <row r="2" spans="1:13" x14ac:dyDescent="0.25">
      <c r="A2" s="7" t="s">
        <v>7</v>
      </c>
      <c r="B2" s="8" t="s">
        <v>8</v>
      </c>
      <c r="C2" s="9">
        <v>93849730</v>
      </c>
      <c r="D2" s="10">
        <v>1073806</v>
      </c>
      <c r="E2" s="11"/>
      <c r="F2" s="11"/>
      <c r="G2" s="9">
        <f>-D2</f>
        <v>-1073806</v>
      </c>
      <c r="H2" s="9">
        <f>SUM(C2:G2)</f>
        <v>93849730</v>
      </c>
      <c r="I2" s="4"/>
      <c r="J2" s="4"/>
      <c r="K2" s="5"/>
      <c r="L2" s="5"/>
      <c r="M2" s="5"/>
    </row>
    <row r="3" spans="1:13" ht="24" x14ac:dyDescent="0.25">
      <c r="A3" s="12" t="s">
        <v>9</v>
      </c>
      <c r="B3" s="13" t="s">
        <v>10</v>
      </c>
      <c r="C3" s="10"/>
      <c r="D3" s="10"/>
      <c r="E3" s="14"/>
      <c r="F3" s="14"/>
      <c r="G3" s="10"/>
      <c r="H3" s="10">
        <f>SUM(C3:G3)</f>
        <v>0</v>
      </c>
      <c r="I3" s="4"/>
      <c r="J3" s="4"/>
      <c r="K3" s="5"/>
      <c r="L3" s="5"/>
      <c r="M3" s="5"/>
    </row>
    <row r="4" spans="1:13" ht="12.75" customHeight="1" x14ac:dyDescent="0.25">
      <c r="A4" s="12" t="s">
        <v>11</v>
      </c>
      <c r="B4" s="13" t="s">
        <v>12</v>
      </c>
      <c r="C4" s="10">
        <f>+C2-C3</f>
        <v>93849730</v>
      </c>
      <c r="D4" s="10">
        <f>+D2-D3</f>
        <v>1073806</v>
      </c>
      <c r="E4" s="14"/>
      <c r="F4" s="10">
        <f>SUM(F2:F3)</f>
        <v>0</v>
      </c>
      <c r="G4" s="10">
        <f>SUM(G2:G3)</f>
        <v>-1073806</v>
      </c>
      <c r="H4" s="10">
        <f>SUM(H2:H3)</f>
        <v>93849730</v>
      </c>
      <c r="I4" s="4"/>
      <c r="J4" s="4"/>
      <c r="K4" s="5"/>
      <c r="L4" s="5"/>
      <c r="M4" s="5"/>
    </row>
    <row r="5" spans="1:13" x14ac:dyDescent="0.25">
      <c r="A5" s="12"/>
      <c r="B5" s="13"/>
      <c r="C5" s="15"/>
      <c r="D5" s="15"/>
      <c r="E5" s="16"/>
      <c r="F5" s="16"/>
      <c r="G5" s="10"/>
      <c r="H5" s="15"/>
      <c r="I5" s="4"/>
      <c r="J5" s="4"/>
      <c r="K5" s="5"/>
      <c r="L5" s="5"/>
      <c r="M5" s="5"/>
    </row>
    <row r="6" spans="1:13" x14ac:dyDescent="0.25">
      <c r="A6" s="7" t="s">
        <v>13</v>
      </c>
      <c r="B6" s="8" t="s">
        <v>14</v>
      </c>
      <c r="C6" s="10">
        <v>93114080</v>
      </c>
      <c r="D6" s="10">
        <v>1073806</v>
      </c>
      <c r="E6" s="14"/>
      <c r="F6" s="14"/>
      <c r="G6" s="10">
        <f>-D6</f>
        <v>-1073806</v>
      </c>
      <c r="H6" s="10">
        <f>SUM(C6:G6)</f>
        <v>93114080</v>
      </c>
      <c r="I6" s="4"/>
      <c r="J6" s="4"/>
      <c r="K6" s="5"/>
      <c r="L6" s="5"/>
      <c r="M6" s="5"/>
    </row>
    <row r="7" spans="1:13" ht="24" x14ac:dyDescent="0.25">
      <c r="A7" s="12" t="s">
        <v>15</v>
      </c>
      <c r="B7" s="17" t="s">
        <v>16</v>
      </c>
      <c r="C7" s="18">
        <v>0</v>
      </c>
      <c r="D7" s="18">
        <v>0</v>
      </c>
      <c r="E7" s="19"/>
      <c r="F7" s="14"/>
      <c r="G7" s="10"/>
      <c r="H7" s="18">
        <f>SUM(C7:G7)</f>
        <v>0</v>
      </c>
      <c r="I7" s="4"/>
      <c r="J7" s="4"/>
      <c r="K7" s="5"/>
      <c r="L7" s="5"/>
      <c r="M7" s="5"/>
    </row>
    <row r="8" spans="1:13" x14ac:dyDescent="0.25">
      <c r="A8" s="12" t="s">
        <v>11</v>
      </c>
      <c r="B8" s="13" t="s">
        <v>17</v>
      </c>
      <c r="C8" s="10">
        <f>+C6-C7</f>
        <v>93114080</v>
      </c>
      <c r="D8" s="10">
        <f>+D6-D7</f>
        <v>1073806</v>
      </c>
      <c r="E8" s="14"/>
      <c r="F8" s="14"/>
      <c r="G8" s="10">
        <f>SUM(G6:G7)</f>
        <v>-1073806</v>
      </c>
      <c r="H8" s="10">
        <f>SUM(C8:G8)</f>
        <v>93114080</v>
      </c>
      <c r="I8" s="4"/>
      <c r="J8" s="4"/>
      <c r="K8" s="5"/>
      <c r="L8" s="5"/>
      <c r="M8" s="5"/>
    </row>
    <row r="9" spans="1:13" x14ac:dyDescent="0.25">
      <c r="A9" s="12"/>
      <c r="B9" s="13"/>
      <c r="C9" s="20"/>
      <c r="D9" s="20"/>
      <c r="E9" s="21"/>
      <c r="F9" s="21"/>
      <c r="G9" s="20"/>
      <c r="H9" s="20"/>
      <c r="I9" s="4"/>
      <c r="J9" s="4"/>
      <c r="K9" s="5"/>
      <c r="L9" s="5"/>
      <c r="M9" s="5"/>
    </row>
    <row r="10" spans="1:13" x14ac:dyDescent="0.25">
      <c r="A10" s="12" t="s">
        <v>18</v>
      </c>
      <c r="B10" s="13" t="s">
        <v>12</v>
      </c>
      <c r="C10" s="10">
        <f>+C4</f>
        <v>93849730</v>
      </c>
      <c r="D10" s="10">
        <f>+D4</f>
        <v>1073806</v>
      </c>
      <c r="E10" s="10">
        <f>+E4</f>
        <v>0</v>
      </c>
      <c r="F10" s="10">
        <f>+F4</f>
        <v>0</v>
      </c>
      <c r="G10" s="10">
        <f>+G4</f>
        <v>-1073806</v>
      </c>
      <c r="H10" s="10">
        <f>SUM(C10:G10)</f>
        <v>93849730</v>
      </c>
      <c r="I10" s="4"/>
      <c r="J10" s="4"/>
      <c r="K10" s="5"/>
      <c r="L10" s="5"/>
      <c r="M10" s="5"/>
    </row>
    <row r="11" spans="1:13" x14ac:dyDescent="0.25">
      <c r="A11" s="12" t="s">
        <v>15</v>
      </c>
      <c r="B11" s="13" t="s">
        <v>17</v>
      </c>
      <c r="C11" s="10">
        <f>+C8</f>
        <v>93114080</v>
      </c>
      <c r="D11" s="10">
        <f>+D8</f>
        <v>1073806</v>
      </c>
      <c r="E11" s="10">
        <f>+E8</f>
        <v>0</v>
      </c>
      <c r="F11" s="10">
        <f>+F8</f>
        <v>0</v>
      </c>
      <c r="G11" s="10">
        <f>+G8</f>
        <v>-1073806</v>
      </c>
      <c r="H11" s="10">
        <f>SUM(C11:G11)</f>
        <v>93114080</v>
      </c>
      <c r="I11" s="4"/>
      <c r="J11" s="4"/>
      <c r="K11" s="5"/>
      <c r="L11" s="5"/>
      <c r="M11" s="5"/>
    </row>
    <row r="12" spans="1:13" x14ac:dyDescent="0.25">
      <c r="A12" s="12" t="s">
        <v>11</v>
      </c>
      <c r="B12" s="13" t="s">
        <v>19</v>
      </c>
      <c r="C12" s="10">
        <f>+C10-C11</f>
        <v>735650</v>
      </c>
      <c r="D12" s="10">
        <f>+D10-D11</f>
        <v>0</v>
      </c>
      <c r="E12" s="10">
        <f>+F33</f>
        <v>141273.20000000001</v>
      </c>
      <c r="F12" s="10">
        <f>+F10-F11</f>
        <v>0</v>
      </c>
      <c r="G12" s="10">
        <f>+G10-G11</f>
        <v>0</v>
      </c>
      <c r="H12" s="10">
        <f>SUM(C12:G12)</f>
        <v>876923.2</v>
      </c>
      <c r="I12" s="4"/>
      <c r="J12" s="4"/>
      <c r="K12" s="5"/>
      <c r="L12" s="5"/>
      <c r="M12" s="5"/>
    </row>
    <row r="13" spans="1:13" x14ac:dyDescent="0.25">
      <c r="A13" s="12"/>
      <c r="B13" s="13"/>
      <c r="C13" s="15"/>
      <c r="D13" s="15"/>
      <c r="E13" s="15"/>
      <c r="F13" s="15"/>
      <c r="G13" s="15"/>
      <c r="H13" s="15"/>
      <c r="I13" s="4"/>
      <c r="J13" s="4"/>
      <c r="K13" s="5"/>
      <c r="L13" s="5"/>
      <c r="M13" s="5"/>
    </row>
    <row r="14" spans="1:13" ht="24" x14ac:dyDescent="0.25">
      <c r="A14" s="12" t="s">
        <v>15</v>
      </c>
      <c r="B14" s="13" t="s">
        <v>20</v>
      </c>
      <c r="C14" s="10">
        <f>+J20</f>
        <v>0</v>
      </c>
      <c r="D14" s="10"/>
      <c r="E14" s="10"/>
      <c r="F14" s="10"/>
      <c r="G14" s="10"/>
      <c r="H14" s="10">
        <f>SUM(C14:G14)</f>
        <v>0</v>
      </c>
      <c r="I14" s="4"/>
      <c r="J14" s="4"/>
      <c r="K14" s="5"/>
      <c r="L14" s="5"/>
      <c r="M14" s="5"/>
    </row>
    <row r="15" spans="1:13" x14ac:dyDescent="0.25">
      <c r="A15" s="12" t="s">
        <v>11</v>
      </c>
      <c r="B15" s="13" t="s">
        <v>21</v>
      </c>
      <c r="C15" s="10">
        <f t="shared" ref="C15:H15" si="0">+C12-C14</f>
        <v>735650</v>
      </c>
      <c r="D15" s="10">
        <f t="shared" si="0"/>
        <v>0</v>
      </c>
      <c r="E15" s="10">
        <f t="shared" si="0"/>
        <v>141273.20000000001</v>
      </c>
      <c r="F15" s="10">
        <f t="shared" si="0"/>
        <v>0</v>
      </c>
      <c r="G15" s="10">
        <f t="shared" si="0"/>
        <v>0</v>
      </c>
      <c r="H15" s="10">
        <f t="shared" si="0"/>
        <v>876923.2</v>
      </c>
      <c r="I15" s="4"/>
      <c r="J15" s="4"/>
      <c r="K15" s="5"/>
      <c r="L15" s="5"/>
      <c r="M15" s="5"/>
    </row>
    <row r="16" spans="1:13" x14ac:dyDescent="0.25">
      <c r="A16" s="22"/>
      <c r="B16" s="23" t="s">
        <v>22</v>
      </c>
      <c r="C16" s="24">
        <f>+C15/C10</f>
        <v>7.8385947407627072E-3</v>
      </c>
      <c r="D16" s="24">
        <f>+D15/D10</f>
        <v>0</v>
      </c>
      <c r="E16" s="24"/>
      <c r="F16" s="24"/>
      <c r="G16" s="24"/>
      <c r="H16" s="24">
        <f>+H15/H10</f>
        <v>9.3439075424084864E-3</v>
      </c>
      <c r="I16" s="4"/>
      <c r="J16" s="4"/>
      <c r="K16" s="5"/>
      <c r="L16" s="5"/>
      <c r="M16" s="5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5"/>
      <c r="M17" s="5"/>
    </row>
    <row r="18" spans="1:13" ht="24" x14ac:dyDescent="0.25">
      <c r="A18" s="25" t="s">
        <v>23</v>
      </c>
      <c r="B18" s="25" t="s">
        <v>24</v>
      </c>
      <c r="C18" s="25" t="s">
        <v>25</v>
      </c>
      <c r="D18" s="25" t="s">
        <v>26</v>
      </c>
      <c r="E18" s="25" t="s">
        <v>27</v>
      </c>
      <c r="F18" s="25" t="s">
        <v>28</v>
      </c>
      <c r="G18" s="25" t="s">
        <v>29</v>
      </c>
      <c r="H18" s="25" t="s">
        <v>30</v>
      </c>
      <c r="I18" s="25" t="s">
        <v>31</v>
      </c>
      <c r="J18" s="25" t="s">
        <v>32</v>
      </c>
      <c r="K18" s="26"/>
      <c r="L18" s="5"/>
      <c r="M18" s="5"/>
    </row>
    <row r="19" spans="1:13" ht="24" x14ac:dyDescent="0.25">
      <c r="A19" s="27" t="s">
        <v>33</v>
      </c>
      <c r="B19" s="27" t="s">
        <v>34</v>
      </c>
      <c r="C19" s="28"/>
      <c r="D19" s="29"/>
      <c r="E19" s="30">
        <v>0</v>
      </c>
      <c r="F19" s="29"/>
      <c r="G19" s="31"/>
      <c r="H19" s="32"/>
      <c r="I19" s="30"/>
      <c r="J19" s="33"/>
      <c r="K19" s="26"/>
      <c r="L19" s="5"/>
      <c r="M19" s="5"/>
    </row>
    <row r="20" spans="1:13" x14ac:dyDescent="0.25">
      <c r="A20" s="34"/>
      <c r="B20" s="35" t="s">
        <v>35</v>
      </c>
      <c r="C20" s="25"/>
      <c r="D20" s="29"/>
      <c r="E20" s="36">
        <f>SUM(E19:E19)</f>
        <v>0</v>
      </c>
      <c r="F20" s="29"/>
      <c r="G20" s="29"/>
      <c r="H20" s="29"/>
      <c r="I20" s="30">
        <f>SUM(I19:I19)</f>
        <v>0</v>
      </c>
      <c r="J20" s="36">
        <f>SUM(J19:J19)</f>
        <v>0</v>
      </c>
      <c r="K20" s="26"/>
      <c r="L20" s="5"/>
      <c r="M20" s="5"/>
    </row>
    <row r="21" spans="1:13" x14ac:dyDescent="0.25">
      <c r="A21" s="27" t="s">
        <v>36</v>
      </c>
      <c r="B21" s="27" t="s">
        <v>37</v>
      </c>
      <c r="C21" s="28">
        <v>46266</v>
      </c>
      <c r="D21" s="29" t="s">
        <v>38</v>
      </c>
      <c r="E21" s="30">
        <v>598306.04</v>
      </c>
      <c r="F21" s="29">
        <v>28</v>
      </c>
      <c r="G21" s="31">
        <f>(+C21-$A$31)/365</f>
        <v>1.6657534246575343</v>
      </c>
      <c r="H21" s="32">
        <v>5.2510000000000001E-2</v>
      </c>
      <c r="I21" s="30">
        <v>64527</v>
      </c>
      <c r="J21" s="37">
        <f>-4*PMT($H21/4,$G21*4,$I21)</f>
        <v>40709.82628848702</v>
      </c>
      <c r="K21" s="26"/>
      <c r="L21" s="5"/>
      <c r="M21" s="5"/>
    </row>
    <row r="22" spans="1:13" x14ac:dyDescent="0.25">
      <c r="A22" s="27" t="s">
        <v>36</v>
      </c>
      <c r="B22" s="27" t="s">
        <v>37</v>
      </c>
      <c r="C22" s="28">
        <v>48549</v>
      </c>
      <c r="D22" s="29" t="s">
        <v>39</v>
      </c>
      <c r="E22" s="30">
        <v>6591250</v>
      </c>
      <c r="F22" s="29">
        <v>25</v>
      </c>
      <c r="G22" s="31">
        <f>(+C22-$A$31)/365</f>
        <v>7.9205479452054792</v>
      </c>
      <c r="H22" s="32">
        <v>3.7350000000000001E-2</v>
      </c>
      <c r="I22" s="30">
        <v>2311545</v>
      </c>
      <c r="J22" s="37">
        <f>-4*PMT($H22/4,$G22*4,$I22)</f>
        <v>338485.56907117029</v>
      </c>
      <c r="K22" s="26"/>
      <c r="L22" s="5"/>
      <c r="M22" s="5"/>
    </row>
    <row r="23" spans="1:13" x14ac:dyDescent="0.25">
      <c r="A23" s="34"/>
      <c r="B23" s="35" t="s">
        <v>40</v>
      </c>
      <c r="C23" s="25"/>
      <c r="D23" s="25"/>
      <c r="E23" s="36">
        <f>SUM(E21:E22)</f>
        <v>7189556.04</v>
      </c>
      <c r="F23" s="25"/>
      <c r="G23" s="25"/>
      <c r="H23" s="25"/>
      <c r="I23" s="36">
        <f>SUM(I21:I22)</f>
        <v>2376072</v>
      </c>
      <c r="J23" s="36">
        <f>SUM(J21:J22)</f>
        <v>379195.3953596573</v>
      </c>
      <c r="K23" s="26"/>
      <c r="L23" s="5"/>
      <c r="M23" s="5"/>
    </row>
    <row r="24" spans="1:13" x14ac:dyDescent="0.25">
      <c r="A24" s="34"/>
      <c r="B24" s="35" t="s">
        <v>41</v>
      </c>
      <c r="C24" s="25"/>
      <c r="D24" s="25"/>
      <c r="E24" s="36">
        <f>+E20+E23</f>
        <v>7189556.04</v>
      </c>
      <c r="F24" s="25"/>
      <c r="G24" s="25"/>
      <c r="H24" s="25"/>
      <c r="I24" s="36">
        <f>+I20+I23</f>
        <v>2376072</v>
      </c>
      <c r="J24" s="36"/>
      <c r="K24" s="26"/>
      <c r="L24" s="5"/>
      <c r="M24" s="5"/>
    </row>
    <row r="25" spans="1:13" x14ac:dyDescent="0.25">
      <c r="A25" s="38"/>
      <c r="B25" s="39" t="s">
        <v>42</v>
      </c>
      <c r="C25" s="38"/>
      <c r="D25" s="40"/>
      <c r="E25" s="40"/>
      <c r="F25" s="38"/>
      <c r="G25" s="41">
        <f>+C4</f>
        <v>93849730</v>
      </c>
      <c r="H25" s="42"/>
      <c r="I25" s="5"/>
      <c r="J25" s="43"/>
      <c r="K25" s="43"/>
      <c r="L25" s="5"/>
      <c r="M25" s="5"/>
    </row>
    <row r="26" spans="1:13" x14ac:dyDescent="0.25">
      <c r="A26" s="38"/>
      <c r="B26" s="39" t="s">
        <v>43</v>
      </c>
      <c r="C26" s="44"/>
      <c r="D26" s="45"/>
      <c r="E26" s="45"/>
      <c r="F26" s="44"/>
      <c r="G26" s="41">
        <f>+D4</f>
        <v>1073806</v>
      </c>
      <c r="H26" s="42"/>
      <c r="I26" s="46"/>
      <c r="J26" s="43"/>
      <c r="K26" s="43"/>
      <c r="L26" s="5"/>
      <c r="M26" s="5"/>
    </row>
    <row r="27" spans="1:13" x14ac:dyDescent="0.25">
      <c r="A27" s="38"/>
      <c r="B27" s="39" t="s">
        <v>44</v>
      </c>
      <c r="C27" s="44"/>
      <c r="D27" s="45"/>
      <c r="E27" s="45"/>
      <c r="F27" s="44"/>
      <c r="G27" s="41">
        <f>+E12</f>
        <v>141273.20000000001</v>
      </c>
      <c r="H27" s="42"/>
      <c r="I27" s="46"/>
      <c r="J27" s="43"/>
      <c r="K27" s="47"/>
      <c r="L27" s="5"/>
      <c r="M27" s="5"/>
    </row>
    <row r="28" spans="1:13" x14ac:dyDescent="0.25">
      <c r="A28" s="38"/>
      <c r="B28" s="39"/>
      <c r="C28" s="44"/>
      <c r="D28" s="45"/>
      <c r="E28" s="45"/>
      <c r="F28" s="48" t="s">
        <v>6</v>
      </c>
      <c r="G28" s="49">
        <f>SUM(G25:G27)</f>
        <v>95064809.200000003</v>
      </c>
      <c r="H28" s="42"/>
      <c r="I28" s="46"/>
      <c r="J28" s="43"/>
      <c r="K28" s="50"/>
      <c r="L28" s="5"/>
      <c r="M28" s="5"/>
    </row>
    <row r="29" spans="1:13" x14ac:dyDescent="0.25">
      <c r="A29" s="40"/>
      <c r="B29" s="48"/>
      <c r="C29" s="48"/>
      <c r="D29" s="51"/>
      <c r="E29" s="48"/>
      <c r="F29" s="52" t="s">
        <v>45</v>
      </c>
      <c r="G29" s="53">
        <f>+I20/G28</f>
        <v>0</v>
      </c>
      <c r="H29" s="45" t="s">
        <v>46</v>
      </c>
      <c r="I29" s="54"/>
      <c r="J29" s="43"/>
      <c r="K29" s="43"/>
      <c r="L29" s="5"/>
      <c r="M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43"/>
      <c r="L30" s="5"/>
      <c r="M30" s="5"/>
    </row>
    <row r="31" spans="1:13" x14ac:dyDescent="0.25">
      <c r="A31" s="55">
        <v>45658</v>
      </c>
      <c r="B31" s="5"/>
      <c r="C31" s="5"/>
      <c r="D31" s="5"/>
      <c r="E31" s="56" t="s">
        <v>47</v>
      </c>
      <c r="F31" s="57">
        <v>110550</v>
      </c>
      <c r="G31" s="5"/>
      <c r="H31" s="5"/>
      <c r="I31" s="5"/>
      <c r="J31" s="5"/>
      <c r="K31" s="43"/>
      <c r="L31" s="5"/>
      <c r="M31" s="5"/>
    </row>
    <row r="32" spans="1:13" x14ac:dyDescent="0.25">
      <c r="A32" s="5"/>
      <c r="B32" s="5"/>
      <c r="C32" s="5"/>
      <c r="D32" s="5"/>
      <c r="E32" s="56" t="s">
        <v>48</v>
      </c>
      <c r="F32" s="57">
        <v>171996.4</v>
      </c>
      <c r="G32" s="5"/>
      <c r="H32" s="5"/>
      <c r="I32" s="5"/>
      <c r="J32" s="5"/>
      <c r="K32" s="43"/>
      <c r="L32" s="5"/>
      <c r="M32" s="5"/>
    </row>
    <row r="33" spans="1:13" x14ac:dyDescent="0.25">
      <c r="A33" s="5"/>
      <c r="B33" s="5"/>
      <c r="C33" s="5"/>
      <c r="D33" s="5"/>
      <c r="E33" s="56" t="s">
        <v>49</v>
      </c>
      <c r="F33" s="57">
        <f>+AVERAGE(F31:F32)</f>
        <v>141273.20000000001</v>
      </c>
      <c r="G33" s="5"/>
      <c r="H33" s="5"/>
      <c r="I33" s="5"/>
      <c r="J33" s="5"/>
      <c r="K33" s="43"/>
      <c r="L33" s="5"/>
      <c r="M33" s="5"/>
    </row>
    <row r="34" spans="1:13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9"/>
      <c r="L34" s="58"/>
      <c r="M34" s="58"/>
    </row>
    <row r="35" spans="1:13" x14ac:dyDescent="0.25">
      <c r="A35" s="58"/>
      <c r="B35" s="5"/>
      <c r="C35" s="5"/>
      <c r="D35" s="5"/>
      <c r="E35" s="5"/>
      <c r="F35" s="5"/>
      <c r="G35" s="58"/>
      <c r="H35" s="58"/>
      <c r="I35" s="58"/>
      <c r="J35" s="58"/>
      <c r="K35" s="58"/>
      <c r="L35" s="58"/>
      <c r="M35" s="58"/>
    </row>
    <row r="36" spans="1:13" x14ac:dyDescent="0.25">
      <c r="A36" s="58"/>
      <c r="B36" s="5"/>
      <c r="C36" s="60"/>
      <c r="D36" s="60"/>
      <c r="G36" s="58"/>
      <c r="H36" s="58"/>
      <c r="I36" s="58"/>
      <c r="J36" s="58"/>
      <c r="K36" s="58"/>
      <c r="L36" s="58"/>
      <c r="M36" s="58"/>
    </row>
    <row r="37" spans="1:13" x14ac:dyDescent="0.25">
      <c r="A37" s="58"/>
      <c r="B37" s="5"/>
      <c r="C37" s="60"/>
      <c r="D37" s="60"/>
      <c r="G37" s="58"/>
      <c r="H37" s="58"/>
      <c r="I37" s="58"/>
      <c r="J37" s="58"/>
      <c r="K37" s="58"/>
      <c r="L37" s="58"/>
      <c r="M37" s="58"/>
    </row>
    <row r="38" spans="1:13" x14ac:dyDescent="0.25">
      <c r="A38" s="58"/>
      <c r="B38" s="5"/>
      <c r="C38" s="60"/>
      <c r="D38" s="5"/>
      <c r="G38" s="58"/>
      <c r="H38" s="58"/>
      <c r="I38" s="58"/>
      <c r="J38" s="58"/>
      <c r="K38" s="58"/>
      <c r="L38" s="58"/>
      <c r="M38" s="58"/>
    </row>
    <row r="39" spans="1:13" x14ac:dyDescent="0.25">
      <c r="A39" s="58"/>
      <c r="B39" s="5"/>
      <c r="C39" s="60"/>
      <c r="D39" s="60"/>
      <c r="E39" s="60"/>
      <c r="F39" s="60"/>
      <c r="G39" s="58"/>
      <c r="H39" s="58"/>
      <c r="I39" s="58"/>
      <c r="J39" s="58"/>
      <c r="K39" s="58"/>
      <c r="L39" s="58"/>
      <c r="M39" s="58"/>
    </row>
    <row r="40" spans="1:13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1:13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1:13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1:13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1:13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1:13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1:13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1:13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1:13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1:13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</sheetData>
  <printOptions horizontalCentered="1"/>
  <pageMargins left="0.15748031496062992" right="0.15748031496062992" top="1.6929133858267718" bottom="0.43307086614173229" header="0.78740157480314965" footer="0.31496062992125984"/>
  <pageSetup paperSize="9" orientation="landscape" r:id="rId1"/>
  <headerFooter>
    <oddHeader>&amp;L&amp;"-,Cursiva"&amp;16Consolidación Ahorro neto.&amp;R&amp;"Calibri,Cursiva"&amp;16Ejercicio 2022</oddHeader>
  </headerFooter>
  <rowBreaks count="1" manualBreakCount="1">
    <brk id="1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9FBFD68-C604-4AC0-99FB-8E13EDB9E5DB}"/>
</file>

<file path=customXml/itemProps2.xml><?xml version="1.0" encoding="utf-8"?>
<ds:datastoreItem xmlns:ds="http://schemas.openxmlformats.org/officeDocument/2006/customXml" ds:itemID="{B2CF6210-043E-4635-963D-CC81EE8BCB52}"/>
</file>

<file path=customXml/itemProps3.xml><?xml version="1.0" encoding="utf-8"?>
<ds:datastoreItem xmlns:ds="http://schemas.openxmlformats.org/officeDocument/2006/customXml" ds:itemID="{5DBE376A-78F6-462A-8C64-1D02A9541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AN-cap-vivo 2025</vt:lpstr>
      <vt:lpstr>'AN-cap-vivo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2025-01-22T08:23:02Z</dcterms:created>
  <dcterms:modified xsi:type="dcterms:W3CDTF">2025-01-22T08:26:21Z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