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H18" i="4"/>
  <c r="E18"/>
  <c r="G17"/>
  <c r="E17"/>
  <c r="H16"/>
  <c r="E16"/>
  <c r="H17" l="1"/>
  <c r="F12" i="5"/>
  <c r="I9"/>
  <c r="I7"/>
  <c r="I6"/>
  <c r="I5"/>
  <c r="G6" l="1"/>
  <c r="G5"/>
  <c r="C9"/>
  <c r="D9"/>
  <c r="E9"/>
  <c r="F9"/>
  <c r="B9"/>
  <c r="C2"/>
  <c r="C7"/>
  <c r="D7"/>
  <c r="E7"/>
  <c r="F7"/>
  <c r="B7"/>
  <c r="E22" i="4"/>
  <c r="H22" s="1"/>
  <c r="E20"/>
  <c r="H20" s="1"/>
  <c r="E14"/>
  <c r="H14" s="1"/>
  <c r="F13"/>
  <c r="E13"/>
  <c r="F12"/>
  <c r="F27" s="1"/>
  <c r="G27"/>
  <c r="D27"/>
  <c r="C27"/>
  <c r="H13" l="1"/>
  <c r="E12"/>
  <c r="H12" s="1"/>
  <c r="H27" l="1"/>
  <c r="E27"/>
  <c r="H36"/>
  <c r="G36"/>
  <c r="F36"/>
  <c r="D36"/>
  <c r="C36"/>
  <c r="E36" l="1"/>
</calcChain>
</file>

<file path=xl/sharedStrings.xml><?xml version="1.0" encoding="utf-8"?>
<sst xmlns="http://schemas.openxmlformats.org/spreadsheetml/2006/main" count="61" uniqueCount="49">
  <si>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</si>
  <si>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</si>
  <si>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</si>
  <si>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</si>
  <si>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</si>
  <si>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</si>
  <si>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</si>
  <si>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</si>
  <si>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</si>
  <si>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</si>
  <si>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</si>
  <si>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</si>
  <si>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</si>
  <si>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</si>
  <si>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</si>
  <si>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</si>
  <si>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</si>
  <si>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</si>
  <si>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</si>
  <si>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</si>
  <si>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</si>
  <si>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</si>
  <si>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</si>
  <si>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020/23/TC/14</t>
  </si>
  <si>
    <t>9310 política ecnonómica y fiscal</t>
  </si>
  <si>
    <t>PRENSA, REVISTAS, LIBROS Y OTRAS PUBLCIACIONES</t>
  </si>
  <si>
    <t>CONTRATACIÓN DE SERVICIOS DE INFORMÁTICA</t>
  </si>
  <si>
    <t>MOBILIARIO</t>
  </si>
  <si>
    <t>PUBLICACIONES EN DIARIOS OFICIALES</t>
  </si>
  <si>
    <t>JEFE NEGOCIADO GASTOS</t>
  </si>
  <si>
    <t>JEFE NEGOCIADO INGRESOS</t>
  </si>
  <si>
    <t>SUELDO</t>
  </si>
  <si>
    <t>PAGA EXTRA</t>
  </si>
  <si>
    <t>DESTINO</t>
  </si>
  <si>
    <t>ESPECIFICO</t>
  </si>
  <si>
    <t>ESPE P.E.</t>
  </si>
  <si>
    <t>DIAS SIN CUBRIR</t>
  </si>
  <si>
    <t>Especifico mensual 2021</t>
  </si>
  <si>
    <t>120.03</t>
  </si>
  <si>
    <t>120.09</t>
  </si>
  <si>
    <t>121.00</t>
  </si>
  <si>
    <t>121.01</t>
  </si>
  <si>
    <t>DIFERENCIA</t>
  </si>
  <si>
    <t>OTROS GASTOS DIVERSOS</t>
  </si>
  <si>
    <t>COMPLEMENTO ESPECIFICO PERSONAL FUNCIONARIO</t>
  </si>
  <si>
    <t>COMPLEMENTO DESTINO PERSONAL FUNCIONARIO</t>
  </si>
  <si>
    <t>9311 Economía y Planificación Presupuestario</t>
  </si>
  <si>
    <t>9260  Sistemas de Información</t>
  </si>
  <si>
    <t>2023/4/INVIN/1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</si>
</sst>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7" fillId="0" borderId="0" xfId="0" applyNumberFormat="1" applyFont="1"/>
    <xf numFmtId="164" fontId="8" fillId="0" borderId="6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3" fontId="9" fillId="0" borderId="0" xfId="0" applyNumberFormat="1" applyFont="1"/>
    <xf numFmtId="4" fontId="9" fillId="0" borderId="12" xfId="0" applyNumberFormat="1" applyFont="1" applyBorder="1"/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topLeftCell="A4" zoomScale="120" zoomScaleNormal="120" workbookViewId="0">
      <selection activeCell="B16" sqref="B16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71" t="s">
        <v>0</v>
      </c>
      <c r="B3" s="71"/>
      <c r="C3" s="71"/>
      <c r="D3" s="71"/>
      <c r="E3" s="71"/>
      <c r="F3" s="71"/>
      <c r="G3" s="71"/>
      <c r="H3" s="7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9" t="s">
        <v>17</v>
      </c>
      <c r="C7" s="29" t="s">
        <v>2</v>
      </c>
      <c r="D7" s="29" t="s">
        <v>3</v>
      </c>
      <c r="E7" s="29" t="s">
        <v>4</v>
      </c>
      <c r="F7" s="72" t="s">
        <v>5</v>
      </c>
      <c r="G7" s="73"/>
      <c r="H7" s="29" t="s">
        <v>2</v>
      </c>
    </row>
    <row r="8" spans="1:8" s="12" customFormat="1" ht="24">
      <c r="A8" s="27" t="s">
        <v>6</v>
      </c>
      <c r="B8" s="70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74" t="s">
        <v>24</v>
      </c>
      <c r="B10" s="75"/>
      <c r="C10" s="55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2931022001</v>
      </c>
      <c r="B12" s="22" t="s">
        <v>25</v>
      </c>
      <c r="C12" s="20">
        <v>4707</v>
      </c>
      <c r="D12" s="20"/>
      <c r="E12" s="20">
        <f t="shared" ref="E12" si="0">C12+D12</f>
        <v>4707</v>
      </c>
      <c r="F12" s="20">
        <f>435.6+300+150+1050+450+16000</f>
        <v>18385.599999999999</v>
      </c>
      <c r="G12" s="20"/>
      <c r="H12" s="20">
        <f t="shared" ref="H12" si="1">E12+F12-G12</f>
        <v>23092.6</v>
      </c>
    </row>
    <row r="13" spans="1:8" s="12" customFormat="1" ht="24">
      <c r="A13" s="21">
        <v>2931022712</v>
      </c>
      <c r="B13" s="22" t="s">
        <v>26</v>
      </c>
      <c r="C13" s="20">
        <v>0</v>
      </c>
      <c r="D13" s="20"/>
      <c r="E13" s="20">
        <f t="shared" ref="E13:E18" si="2">C13+D13</f>
        <v>0</v>
      </c>
      <c r="F13" s="20">
        <f>1524.6+8700</f>
        <v>10224.6</v>
      </c>
      <c r="G13" s="20"/>
      <c r="H13" s="20">
        <f t="shared" ref="H13:H18" si="3">E13+F13-G13</f>
        <v>10224.6</v>
      </c>
    </row>
    <row r="14" spans="1:8" s="12" customFormat="1">
      <c r="A14" s="21">
        <v>2931062500</v>
      </c>
      <c r="B14" s="22" t="s">
        <v>27</v>
      </c>
      <c r="C14" s="20">
        <v>0</v>
      </c>
      <c r="D14" s="20"/>
      <c r="E14" s="20">
        <f t="shared" si="2"/>
        <v>0</v>
      </c>
      <c r="F14" s="20">
        <v>1800</v>
      </c>
      <c r="G14" s="20"/>
      <c r="H14" s="20">
        <f t="shared" si="3"/>
        <v>1800</v>
      </c>
    </row>
    <row r="15" spans="1:8" s="12" customFormat="1">
      <c r="A15" s="21"/>
      <c r="B15" s="22" t="s">
        <v>48</v>
      </c>
      <c r="C15" s="20"/>
      <c r="D15" s="20"/>
      <c r="E15" s="20"/>
      <c r="F15" s="20"/>
      <c r="G15" s="20"/>
      <c r="H15" s="20"/>
    </row>
    <row r="16" spans="1:8" s="12" customFormat="1">
      <c r="A16" s="21">
        <v>2931022699</v>
      </c>
      <c r="B16" s="22" t="s">
        <v>43</v>
      </c>
      <c r="C16" s="20">
        <v>0</v>
      </c>
      <c r="D16" s="20"/>
      <c r="E16" s="20">
        <f t="shared" si="2"/>
        <v>0</v>
      </c>
      <c r="F16" s="20">
        <v>6200</v>
      </c>
      <c r="G16" s="20"/>
      <c r="H16" s="20">
        <f t="shared" si="3"/>
        <v>6200</v>
      </c>
    </row>
    <row r="17" spans="1:8" s="12" customFormat="1" ht="24">
      <c r="A17" s="21">
        <v>2931012101</v>
      </c>
      <c r="B17" s="22" t="s">
        <v>44</v>
      </c>
      <c r="C17" s="20">
        <v>296205</v>
      </c>
      <c r="D17" s="20">
        <v>17005.330000000002</v>
      </c>
      <c r="E17" s="20">
        <f t="shared" si="2"/>
        <v>313210.33</v>
      </c>
      <c r="F17" s="20"/>
      <c r="G17" s="20">
        <f>21043.4+16407.5</f>
        <v>37450.9</v>
      </c>
      <c r="H17" s="20">
        <f t="shared" si="3"/>
        <v>275759.43</v>
      </c>
    </row>
    <row r="18" spans="1:8" s="12" customFormat="1" ht="24">
      <c r="A18" s="21">
        <v>931012100</v>
      </c>
      <c r="B18" s="22" t="s">
        <v>45</v>
      </c>
      <c r="C18" s="20">
        <v>95995</v>
      </c>
      <c r="D18" s="20">
        <v>6116</v>
      </c>
      <c r="E18" s="20">
        <f t="shared" si="2"/>
        <v>102111</v>
      </c>
      <c r="F18" s="20"/>
      <c r="G18" s="20">
        <v>12159.3</v>
      </c>
      <c r="H18" s="20">
        <f t="shared" si="3"/>
        <v>89951.7</v>
      </c>
    </row>
    <row r="19" spans="1:8" s="12" customFormat="1">
      <c r="A19" s="74" t="s">
        <v>46</v>
      </c>
      <c r="B19" s="75"/>
      <c r="C19" s="20"/>
      <c r="D19" s="20"/>
      <c r="E19" s="20"/>
      <c r="F19" s="20"/>
      <c r="G19" s="20"/>
      <c r="H19" s="20"/>
    </row>
    <row r="20" spans="1:8" s="12" customFormat="1">
      <c r="A20" s="21">
        <v>2931122603</v>
      </c>
      <c r="B20" s="22" t="s">
        <v>28</v>
      </c>
      <c r="C20" s="20">
        <v>4128</v>
      </c>
      <c r="D20" s="20"/>
      <c r="E20" s="20">
        <f>C20+D20</f>
        <v>4128</v>
      </c>
      <c r="F20" s="20">
        <v>1000</v>
      </c>
      <c r="G20" s="20"/>
      <c r="H20" s="20">
        <f>E20+F20-G20</f>
        <v>5128</v>
      </c>
    </row>
    <row r="21" spans="1:8" s="12" customFormat="1">
      <c r="A21" s="74" t="s">
        <v>47</v>
      </c>
      <c r="B21" s="75"/>
      <c r="C21" s="20"/>
      <c r="D21" s="20"/>
      <c r="E21" s="20"/>
      <c r="F21" s="20"/>
      <c r="G21" s="20"/>
      <c r="H21" s="20"/>
    </row>
    <row r="22" spans="1:8" s="12" customFormat="1" ht="24">
      <c r="A22" s="21">
        <v>2926022712</v>
      </c>
      <c r="B22" s="22" t="s">
        <v>26</v>
      </c>
      <c r="C22" s="20">
        <v>92258</v>
      </c>
      <c r="D22" s="20">
        <v>268424.11</v>
      </c>
      <c r="E22" s="20">
        <f>C22+D22</f>
        <v>360682.11</v>
      </c>
      <c r="F22" s="20">
        <v>12000</v>
      </c>
      <c r="G22" s="20"/>
      <c r="H22" s="20">
        <f>E22+F22-G22</f>
        <v>372682.11</v>
      </c>
    </row>
    <row r="23" spans="1:8" s="12" customFormat="1">
      <c r="A23" s="21"/>
      <c r="B23" s="22"/>
      <c r="C23" s="20"/>
      <c r="D23" s="20"/>
      <c r="E23" s="20"/>
      <c r="F23" s="20"/>
      <c r="G23" s="20"/>
      <c r="H23" s="20"/>
    </row>
    <row r="24" spans="1:8" s="12" customFormat="1">
      <c r="A24" s="21"/>
      <c r="B24" s="22"/>
      <c r="C24" s="20"/>
      <c r="D24" s="20"/>
      <c r="E24" s="20"/>
      <c r="F24" s="20"/>
      <c r="G24" s="20"/>
      <c r="H24" s="20"/>
    </row>
    <row r="25" spans="1:8" s="18" customFormat="1">
      <c r="A25" s="21"/>
      <c r="B25" s="22"/>
      <c r="C25" s="20"/>
      <c r="D25" s="20"/>
      <c r="E25" s="20"/>
      <c r="F25" s="20"/>
      <c r="G25" s="20"/>
      <c r="H25" s="20"/>
    </row>
    <row r="26" spans="1:8" s="19" customFormat="1">
      <c r="A26" s="23"/>
      <c r="B26" s="30"/>
      <c r="C26" s="20"/>
      <c r="D26" s="20"/>
      <c r="E26" s="20"/>
      <c r="F26" s="20"/>
      <c r="G26" s="20"/>
      <c r="H26" s="20"/>
    </row>
    <row r="27" spans="1:8">
      <c r="A27" s="31"/>
      <c r="B27" s="32" t="s">
        <v>13</v>
      </c>
      <c r="C27" s="33">
        <f>SUM(C10:C26)</f>
        <v>493293</v>
      </c>
      <c r="D27" s="33">
        <f t="shared" ref="D27:H27" si="4">SUM(D10:D26)</f>
        <v>291545.44</v>
      </c>
      <c r="E27" s="33">
        <f t="shared" si="4"/>
        <v>784838.44</v>
      </c>
      <c r="F27" s="53">
        <f t="shared" si="4"/>
        <v>49610.2</v>
      </c>
      <c r="G27" s="53">
        <f t="shared" si="4"/>
        <v>49610.2</v>
      </c>
      <c r="H27" s="33">
        <f t="shared" si="4"/>
        <v>784838.44</v>
      </c>
    </row>
    <row r="28" spans="1:8">
      <c r="A28" s="34"/>
      <c r="B28" s="35"/>
      <c r="C28" s="36"/>
      <c r="D28" s="36"/>
      <c r="E28" s="36"/>
      <c r="F28" s="36"/>
      <c r="G28" s="36"/>
      <c r="H28" s="36"/>
    </row>
    <row r="29" spans="1:8">
      <c r="A29" s="37"/>
      <c r="B29" s="38"/>
      <c r="C29" s="39"/>
      <c r="D29" s="39"/>
      <c r="E29" s="39"/>
      <c r="F29" s="39"/>
      <c r="G29" s="39"/>
      <c r="H29" s="39"/>
    </row>
    <row r="30" spans="1:8" s="7" customFormat="1" ht="12.6" customHeight="1">
      <c r="A30" s="24" t="s">
        <v>14</v>
      </c>
      <c r="B30" s="24" t="s">
        <v>18</v>
      </c>
      <c r="C30" s="11" t="s">
        <v>19</v>
      </c>
      <c r="D30" s="11" t="s">
        <v>3</v>
      </c>
      <c r="E30" s="11" t="s">
        <v>20</v>
      </c>
      <c r="F30" s="72" t="s">
        <v>5</v>
      </c>
      <c r="G30" s="73"/>
      <c r="H30" s="11" t="s">
        <v>19</v>
      </c>
    </row>
    <row r="31" spans="1:8" s="25" customFormat="1" ht="24">
      <c r="A31" s="24" t="s">
        <v>6</v>
      </c>
      <c r="B31" s="24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0"/>
      <c r="B32" s="41"/>
      <c r="C32" s="42"/>
      <c r="D32" s="42"/>
      <c r="E32" s="42"/>
      <c r="F32" s="42"/>
      <c r="G32" s="42"/>
      <c r="H32" s="42"/>
    </row>
    <row r="33" spans="1:8" s="13" customFormat="1" ht="14.25" customHeight="1">
      <c r="A33" s="15"/>
      <c r="B33" s="38"/>
      <c r="C33" s="43"/>
      <c r="D33" s="17"/>
      <c r="E33" s="43"/>
      <c r="F33" s="43"/>
      <c r="G33" s="17"/>
      <c r="H33" s="43"/>
    </row>
    <row r="34" spans="1:8" s="13" customFormat="1">
      <c r="A34" s="14"/>
      <c r="B34" s="38"/>
      <c r="C34" s="17"/>
      <c r="D34" s="17"/>
      <c r="E34" s="17"/>
      <c r="F34" s="17"/>
      <c r="G34" s="17"/>
      <c r="H34" s="17"/>
    </row>
    <row r="35" spans="1:8" s="13" customFormat="1">
      <c r="A35" s="44"/>
      <c r="B35" s="45"/>
      <c r="C35" s="17"/>
      <c r="D35" s="17"/>
      <c r="E35" s="17"/>
      <c r="F35" s="17"/>
      <c r="G35" s="17"/>
      <c r="H35" s="17"/>
    </row>
    <row r="36" spans="1:8">
      <c r="A36" s="31"/>
      <c r="B36" s="32" t="s">
        <v>13</v>
      </c>
      <c r="C36" s="52">
        <f t="shared" ref="C36:H36" si="5">SUM(C33:C35)</f>
        <v>0</v>
      </c>
      <c r="D36" s="52">
        <f t="shared" si="5"/>
        <v>0</v>
      </c>
      <c r="E36" s="52">
        <f t="shared" si="5"/>
        <v>0</v>
      </c>
      <c r="F36" s="52">
        <f t="shared" si="5"/>
        <v>0</v>
      </c>
      <c r="G36" s="52">
        <f t="shared" si="5"/>
        <v>0</v>
      </c>
      <c r="H36" s="52">
        <f t="shared" si="5"/>
        <v>0</v>
      </c>
    </row>
    <row r="37" spans="1:8">
      <c r="A37" s="31"/>
      <c r="B37" s="46"/>
      <c r="C37" s="50"/>
      <c r="D37" s="50"/>
      <c r="E37" s="50"/>
      <c r="F37" s="50"/>
      <c r="G37" s="50"/>
      <c r="H37" s="51"/>
    </row>
    <row r="38" spans="1:8">
      <c r="A38" s="65" t="s">
        <v>22</v>
      </c>
      <c r="B38" s="65"/>
      <c r="C38" s="65"/>
      <c r="D38" s="65"/>
      <c r="E38" s="65"/>
      <c r="F38" s="65"/>
      <c r="G38" s="65"/>
      <c r="H38" s="65"/>
    </row>
    <row r="39" spans="1:8" ht="80.25" customHeight="1">
      <c r="A39" s="66"/>
      <c r="B39" s="67"/>
      <c r="C39" s="67"/>
      <c r="D39" s="67"/>
      <c r="E39" s="67"/>
      <c r="F39" s="67"/>
      <c r="G39" s="67"/>
      <c r="H39" s="68"/>
    </row>
  </sheetData>
  <mergeCells count="9">
    <mergeCell ref="A38:H38"/>
    <mergeCell ref="A39:H39"/>
    <mergeCell ref="B7:B8"/>
    <mergeCell ref="A3:H3"/>
    <mergeCell ref="F7:G7"/>
    <mergeCell ref="F30:G30"/>
    <mergeCell ref="A10:B10"/>
    <mergeCell ref="A19:B19"/>
    <mergeCell ref="A21:B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2"/>
  <sheetViews>
    <sheetView workbookViewId="0">
      <selection activeCell="F15" sqref="F15"/>
    </sheetView>
  </sheetViews>
  <sheetFormatPr baseColWidth="10" defaultColWidth="11.42578125" defaultRowHeight="11.25"/>
  <cols>
    <col min="1" max="1" width="22.140625" style="56" bestFit="1" customWidth="1"/>
    <col min="2" max="2" width="11.42578125" style="57"/>
    <col min="3" max="3" width="10.28515625" style="58" customWidth="1"/>
    <col min="4" max="8" width="11.42578125" style="58"/>
    <col min="9" max="16384" width="11.42578125" style="56"/>
  </cols>
  <sheetData>
    <row r="2" spans="1:9" ht="22.5">
      <c r="B2" s="57" t="s">
        <v>36</v>
      </c>
      <c r="C2" s="58">
        <f>31+28+21</f>
        <v>80</v>
      </c>
    </row>
    <row r="4" spans="1:9" ht="22.5">
      <c r="B4" s="57" t="s">
        <v>31</v>
      </c>
      <c r="C4" s="58" t="s">
        <v>32</v>
      </c>
      <c r="D4" s="58" t="s">
        <v>33</v>
      </c>
      <c r="E4" s="58" t="s">
        <v>34</v>
      </c>
      <c r="F4" s="58" t="s">
        <v>35</v>
      </c>
      <c r="G4" s="59" t="s">
        <v>37</v>
      </c>
      <c r="H4" s="60">
        <v>2023</v>
      </c>
      <c r="I4" s="58" t="s">
        <v>42</v>
      </c>
    </row>
    <row r="5" spans="1:9">
      <c r="A5" s="56" t="s">
        <v>29</v>
      </c>
      <c r="B5" s="58">
        <v>9461</v>
      </c>
      <c r="C5" s="58">
        <v>3122</v>
      </c>
      <c r="D5" s="58">
        <v>6699</v>
      </c>
      <c r="E5" s="58">
        <v>27116</v>
      </c>
      <c r="F5" s="58">
        <v>3874</v>
      </c>
      <c r="G5" s="58">
        <f>+E5/12</f>
        <v>2259.6666666666665</v>
      </c>
      <c r="H5" s="58">
        <v>1224.32</v>
      </c>
      <c r="I5" s="58">
        <f>+G5-H5</f>
        <v>1035.3466666666666</v>
      </c>
    </row>
    <row r="6" spans="1:9">
      <c r="A6" s="56" t="s">
        <v>30</v>
      </c>
      <c r="B6" s="58">
        <v>9461</v>
      </c>
      <c r="C6" s="58">
        <v>3172</v>
      </c>
      <c r="D6" s="58">
        <v>6699</v>
      </c>
      <c r="E6" s="58">
        <v>29218</v>
      </c>
      <c r="F6" s="58">
        <v>4174</v>
      </c>
      <c r="G6" s="58">
        <f>+E6/12</f>
        <v>2434.8333333333335</v>
      </c>
      <c r="H6" s="58">
        <v>1224.32</v>
      </c>
      <c r="I6" s="58">
        <f>+G6-H6</f>
        <v>1210.5133333333335</v>
      </c>
    </row>
    <row r="7" spans="1:9">
      <c r="B7" s="58">
        <f>SUM(B5:B6)</f>
        <v>18922</v>
      </c>
      <c r="C7" s="58">
        <f t="shared" ref="C7:F7" si="0">SUM(C5:C6)</f>
        <v>6294</v>
      </c>
      <c r="D7" s="58">
        <f t="shared" si="0"/>
        <v>13398</v>
      </c>
      <c r="E7" s="58">
        <f t="shared" si="0"/>
        <v>56334</v>
      </c>
      <c r="F7" s="58">
        <f t="shared" si="0"/>
        <v>8048</v>
      </c>
      <c r="I7" s="58">
        <f t="shared" ref="I7" si="1">SUM(I5:I6)</f>
        <v>2245.86</v>
      </c>
    </row>
    <row r="9" spans="1:9">
      <c r="B9" s="54">
        <f>+B7/365*80</f>
        <v>4147.2876712328771</v>
      </c>
      <c r="C9" s="54">
        <f t="shared" ref="C9:F9" si="2">+C7/365*80</f>
        <v>1379.5068493150686</v>
      </c>
      <c r="D9" s="54">
        <f t="shared" si="2"/>
        <v>2936.5479452054797</v>
      </c>
      <c r="E9" s="54">
        <f t="shared" si="2"/>
        <v>12347.178082191782</v>
      </c>
      <c r="F9" s="54">
        <f t="shared" si="2"/>
        <v>1763.9452054794519</v>
      </c>
      <c r="G9" s="54"/>
      <c r="H9" s="54"/>
      <c r="I9" s="54">
        <f>+((I7*12)/365)*285</f>
        <v>21043.400547945206</v>
      </c>
    </row>
    <row r="10" spans="1:9">
      <c r="B10" s="62" t="s">
        <v>38</v>
      </c>
      <c r="C10" s="63" t="s">
        <v>39</v>
      </c>
      <c r="D10" s="63" t="s">
        <v>40</v>
      </c>
      <c r="E10" s="63" t="s">
        <v>41</v>
      </c>
      <c r="F10" s="63" t="s">
        <v>41</v>
      </c>
      <c r="G10" s="63"/>
      <c r="H10" s="63"/>
      <c r="I10" s="64" t="s">
        <v>41</v>
      </c>
    </row>
    <row r="11" spans="1:9" ht="12" thickBot="1"/>
    <row r="12" spans="1:9" ht="12" thickBot="1">
      <c r="F12" s="61">
        <f>SUM(B9:I9)</f>
        <v>43617.866301369868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2023-03-22T11:19:10Z</cp:lastPrinted>
  <dcterms:created xsi:type="dcterms:W3CDTF">2001-02-01T09:10:38Z</dcterms:created>
  <dcterms:modified xsi:type="dcterms:W3CDTF">2023-03-23T07:46:42Z</dcterms:modified>
</cp:coreProperties>
</file>